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75" windowWidth="8475" windowHeight="5895" activeTab="0"/>
  </bookViews>
  <sheets>
    <sheet name="Planilha Orçam." sheetId="1" r:id="rId1"/>
  </sheets>
  <definedNames>
    <definedName name="A">#REF!</definedName>
    <definedName name="AC">#REF!</definedName>
    <definedName name="_xlnm.Print_Area" localSheetId="0">'Planilha Orçam.'!$A$1:$H$51</definedName>
    <definedName name="BASCARROCERIA">#REF!</definedName>
    <definedName name="BUEIROSMETALICOS">#REF!</definedName>
    <definedName name="CONS.ASF.">#REF!</definedName>
    <definedName name="CONSERVAÇÃO">#REF!</definedName>
    <definedName name="DRENAGEM">#REF!</definedName>
    <definedName name="EQUIPAMENTOS">#REF!</definedName>
    <definedName name="HORAMÁQUINA">#REF!</definedName>
    <definedName name="MATERIAIS">#REF!</definedName>
    <definedName name="O.A.E.">#REF!</definedName>
    <definedName name="O.COMPLEM.">#REF!</definedName>
    <definedName name="OAC">#REF!</definedName>
    <definedName name="PAVIMENT.">#REF!</definedName>
    <definedName name="PONTEMADEIRA">#REF!</definedName>
    <definedName name="REV.PRIMÁRIO">#REF!</definedName>
    <definedName name="TABEL.OAE.COMPL.">#REF!</definedName>
    <definedName name="TABEL.PREÇOS">#REF!</definedName>
    <definedName name="TABELANOVA">#REF!</definedName>
    <definedName name="TERRAPL.">#REF!</definedName>
    <definedName name="_xlnm.Print_Titles" localSheetId="0">'Planilha Orçam.'!$7:$8</definedName>
    <definedName name="TRANSPORTES">#REF!</definedName>
  </definedNames>
  <calcPr fullCalcOnLoad="1"/>
</workbook>
</file>

<file path=xl/sharedStrings.xml><?xml version="1.0" encoding="utf-8"?>
<sst xmlns="http://schemas.openxmlformats.org/spreadsheetml/2006/main" count="115" uniqueCount="86">
  <si>
    <t>Unid.</t>
  </si>
  <si>
    <t>Quant.</t>
  </si>
  <si>
    <t>Item</t>
  </si>
  <si>
    <t>m³</t>
  </si>
  <si>
    <t>m³Km</t>
  </si>
  <si>
    <t>m²</t>
  </si>
  <si>
    <t>t</t>
  </si>
  <si>
    <t>D.T</t>
  </si>
  <si>
    <t>Discriminação</t>
  </si>
  <si>
    <t>R$ / m² - Total</t>
  </si>
  <si>
    <t xml:space="preserve">  </t>
  </si>
  <si>
    <t>PINTURA DE LIGAÇÃO</t>
  </si>
  <si>
    <t>tKm</t>
  </si>
  <si>
    <t>%</t>
  </si>
  <si>
    <t>INSTALAÇÃO DE CANTEIRO</t>
  </si>
  <si>
    <t>ESCAVAÇÃO E CARGA DE MATERIAL DE JAZIDA</t>
  </si>
  <si>
    <t>TRANSPORTE DE MATERIAL DE JAZIDA</t>
  </si>
  <si>
    <t xml:space="preserve">RECAPEAMENTO </t>
  </si>
  <si>
    <t xml:space="preserve">RECONSTRUÇÃO </t>
  </si>
  <si>
    <t>REMOÇÃO E CARGA DE PAV. ASFÁLTICA ( EXCETO TRANSPORTE)</t>
  </si>
  <si>
    <t>ESTABILIZAÇÃO(BASE) DE BRITA GRADUADA - esp=12cm</t>
  </si>
  <si>
    <t>ÁREA</t>
  </si>
  <si>
    <t>PROFUND.</t>
  </si>
  <si>
    <t>DT</t>
  </si>
  <si>
    <t>ESPESS.</t>
  </si>
  <si>
    <t>CBUQ - espessura 3cm</t>
  </si>
  <si>
    <t>espess</t>
  </si>
  <si>
    <t>40.425</t>
  </si>
  <si>
    <t>40.315</t>
  </si>
  <si>
    <t>40.320</t>
  </si>
  <si>
    <t>40.360</t>
  </si>
  <si>
    <t>44.201</t>
  </si>
  <si>
    <t>44.204</t>
  </si>
  <si>
    <t>44204</t>
  </si>
  <si>
    <t>CONCRETO BETUM.USINADO À QUENTE-CBUQ (AC/BC) (PAV.URB.)</t>
  </si>
  <si>
    <t>PINTURA DE LIGAÇÃO (PAV.URB.)</t>
  </si>
  <si>
    <t>44201</t>
  </si>
  <si>
    <t>espessura 3cm</t>
  </si>
  <si>
    <t>TRANSPORTE COMERCIAL DE CIMENTO / CAL / FILLER</t>
  </si>
  <si>
    <t>40450</t>
  </si>
  <si>
    <t>densidade t/m³</t>
  </si>
  <si>
    <t>TRANSPORTE COMERCIAL DE AGREGADOS</t>
  </si>
  <si>
    <t>40455</t>
  </si>
  <si>
    <t>taxa de agregado do CBUQ</t>
  </si>
  <si>
    <t>TRANSPORTE COMERCIAL DE MASSA</t>
  </si>
  <si>
    <t>40460</t>
  </si>
  <si>
    <t>FORNECIMENTO DE CAP-50/70</t>
  </si>
  <si>
    <t>FORNECIMENTO DE CM-30</t>
  </si>
  <si>
    <t>FORNECIMENTO DE EMULSÃO RR-1C</t>
  </si>
  <si>
    <t>TRANSPORTE LOCAL DE MATERIAL BETUMINOSO</t>
  </si>
  <si>
    <t>40435</t>
  </si>
  <si>
    <t xml:space="preserve">TRANSPORTE COMERCIAL DE MATERIAL BETUMINOSO </t>
  </si>
  <si>
    <t>sem BDI</t>
  </si>
  <si>
    <t>Preço Unitário</t>
  </si>
  <si>
    <t>1</t>
  </si>
  <si>
    <t xml:space="preserve">SUB-TOTAL ÍTEM 1    </t>
  </si>
  <si>
    <t xml:space="preserve">SUB-TOTAL ÍTEM 3    </t>
  </si>
  <si>
    <t>3</t>
  </si>
  <si>
    <t>TOTAL DO ORÇAMENTO</t>
  </si>
  <si>
    <t>Custo total</t>
  </si>
  <si>
    <t>Tabela 33 AGETOP</t>
  </si>
  <si>
    <t xml:space="preserve">Fabiana Faria Gonçalves </t>
  </si>
  <si>
    <t>Engenheira Civil</t>
  </si>
  <si>
    <t>CREA: 10.156/D-GO</t>
  </si>
  <si>
    <t>Joelton Bernardo da Costa</t>
  </si>
  <si>
    <t>Prefeito Municipal</t>
  </si>
  <si>
    <t>Araçu-Go</t>
  </si>
  <si>
    <t>_________________________________________</t>
  </si>
  <si>
    <t>______________________________________</t>
  </si>
  <si>
    <t xml:space="preserve"> </t>
  </si>
  <si>
    <t>BDI</t>
  </si>
  <si>
    <t xml:space="preserve">MOBILIZAÇÃO E DESMOBILIZAÇÃO DE EQUIPAMENTOS </t>
  </si>
  <si>
    <t>PLANILHA ORÇAMENTÁRIA</t>
  </si>
  <si>
    <t>TABELA 33 AGETOP MATERIAIS BETUMINOSOS</t>
  </si>
  <si>
    <r>
      <rPr>
        <b/>
        <sz val="12"/>
        <rFont val="Times New Roman"/>
        <family val="1"/>
      </rPr>
      <t>OBRA</t>
    </r>
    <r>
      <rPr>
        <sz val="12"/>
        <rFont val="Times New Roman"/>
        <family val="1"/>
      </rPr>
      <t>: RECAPEAMENTO E RECONSTRUÇÃO ASFÁLTICA  TIPO  CBUQ</t>
    </r>
  </si>
  <si>
    <r>
      <rPr>
        <b/>
        <sz val="12"/>
        <rFont val="Times New Roman"/>
        <family val="1"/>
      </rPr>
      <t>LOCAL:</t>
    </r>
    <r>
      <rPr>
        <sz val="12"/>
        <rFont val="Times New Roman"/>
        <family val="1"/>
      </rPr>
      <t xml:space="preserve"> DIVERSAS  RUAS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</si>
  <si>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</rPr>
      <t>MUNICÍPIO</t>
    </r>
    <r>
      <rPr>
        <sz val="12"/>
        <rFont val="Times New Roman"/>
        <family val="1"/>
      </rPr>
      <t>: ARAÇU - GOIÁS</t>
    </r>
  </si>
  <si>
    <t>TABELA AGETOP DATA BASE: ABRIL/2017</t>
  </si>
  <si>
    <r>
      <rPr>
        <b/>
        <sz val="12"/>
        <rFont val="Times New Roman"/>
        <family val="1"/>
      </rPr>
      <t>DATA:</t>
    </r>
    <r>
      <rPr>
        <sz val="12"/>
        <rFont val="Times New Roman"/>
        <family val="1"/>
      </rPr>
      <t xml:space="preserve"> Setembro/2017</t>
    </r>
  </si>
  <si>
    <t>ADMINISTRAÇÃO LOCAL</t>
  </si>
  <si>
    <t>Araçu, 27 de Setembro de 2017.</t>
  </si>
  <si>
    <t xml:space="preserve"> BDI - 31,13 %                 BDI reduzido = 17,77%</t>
  </si>
  <si>
    <t>com BDI 31,13%</t>
  </si>
  <si>
    <t>42200</t>
  </si>
  <si>
    <t>42300,</t>
  </si>
  <si>
    <t>42100</t>
  </si>
</sst>
</file>

<file path=xl/styles.xml><?xml version="1.0" encoding="utf-8"?>
<styleSheet xmlns="http://schemas.openxmlformats.org/spreadsheetml/2006/main">
  <numFmts count="7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_(* #,##0.0000_);_(* \(#,##0.0000\);_(* &quot;-&quot;??_);_(@_)"/>
    <numFmt numFmtId="181" formatCode="0.0"/>
    <numFmt numFmtId="182" formatCode="0.000%"/>
    <numFmt numFmtId="183" formatCode="0.000"/>
    <numFmt numFmtId="184" formatCode="#,##0.0"/>
    <numFmt numFmtId="185" formatCode="#."/>
    <numFmt numFmtId="186" formatCode="#,##0.0000"/>
    <numFmt numFmtId="187" formatCode="#,##0.00000"/>
    <numFmt numFmtId="188" formatCode="#,##0.0000_);\(#,##0.0000\)"/>
    <numFmt numFmtId="189" formatCode="#,##0.0_);\(#,##0.0\)"/>
    <numFmt numFmtId="190" formatCode="[$-416]mmm\-yy;@"/>
    <numFmt numFmtId="191" formatCode="_(* #,##0.0_);_(* \(#,##0.0\);_(* &quot;-&quot;?_);_(@_)"/>
    <numFmt numFmtId="192" formatCode="0.00000"/>
    <numFmt numFmtId="193" formatCode="0.000000"/>
    <numFmt numFmtId="194" formatCode="&quot;R$&quot;\ #,##0_);\(&quot;R$&quot;\ #,##0\)"/>
    <numFmt numFmtId="195" formatCode="&quot;R$&quot;\ #,##0_);[Red]\(&quot;R$&quot;\ #,##0\)"/>
    <numFmt numFmtId="196" formatCode="&quot;R$&quot;\ #,##0.00_);\(&quot;R$&quot;\ #,##0.00\)"/>
    <numFmt numFmtId="197" formatCode="&quot;R$&quot;\ #,##0.00_);[Red]\(&quot;R$&quot;\ #,##0.00\)"/>
    <numFmt numFmtId="198" formatCode="_(&quot;R$&quot;\ * #,##0_);_(&quot;R$&quot;\ * \(#,##0\);_(&quot;R$&quot;\ * &quot;-&quot;_);_(@_)"/>
    <numFmt numFmtId="199" formatCode="_(&quot;R$&quot;\ * #,##0.00_);_(&quot;R$&quot;\ * \(#,##0.00\);_(&quot;R$&quot;\ * &quot;-&quot;??_);_(@_)"/>
    <numFmt numFmtId="200" formatCode="00"/>
    <numFmt numFmtId="201" formatCode="#,##0.0;[Red]#,##0.0"/>
    <numFmt numFmtId="202" formatCode="#,##0.00;[Red]#,##0.00"/>
    <numFmt numFmtId="203" formatCode="#,##0.000"/>
    <numFmt numFmtId="204" formatCode="0.0000"/>
    <numFmt numFmtId="205" formatCode="0.0000%"/>
    <numFmt numFmtId="206" formatCode="#,##0.000000"/>
    <numFmt numFmtId="207" formatCode="#,##0.0000000"/>
    <numFmt numFmtId="208" formatCode="[$-416]dddd\,\ d&quot; de &quot;mmmm&quot; de &quot;yyyy"/>
    <numFmt numFmtId="209" formatCode="00000"/>
    <numFmt numFmtId="210" formatCode="#,##0.00000_);\(#,##0.00000\)"/>
    <numFmt numFmtId="211" formatCode="_(* #,##0.00_);_(* \(#,##0.00\);_(* &quot;-&quot;?_);_(@_)"/>
    <numFmt numFmtId="212" formatCode="0.0000000"/>
    <numFmt numFmtId="213" formatCode="&quot;R$&quot;#,##0_);\(&quot;R$&quot;#,##0\)"/>
    <numFmt numFmtId="214" formatCode="&quot;R$&quot;#,##0_);[Red]\(&quot;R$&quot;#,##0\)"/>
    <numFmt numFmtId="215" formatCode="&quot;R$&quot;#,##0.00_);\(&quot;R$&quot;#,##0.00\)"/>
    <numFmt numFmtId="216" formatCode="&quot;R$&quot;#,##0.00_);[Red]\(&quot;R$&quot;#,##0.00\)"/>
    <numFmt numFmtId="217" formatCode="_(&quot;R$&quot;* #,##0_);_(&quot;R$&quot;* \(#,##0\);_(&quot;R$&quot;* &quot;-&quot;_);_(@_)"/>
    <numFmt numFmtId="218" formatCode="_(&quot;R$&quot;* #,##0.00_);_(&quot;R$&quot;* \(#,##0.00\);_(&quot;R$&quot;* &quot;-&quot;??_);_(@_)"/>
    <numFmt numFmtId="219" formatCode="&quot;€&quot;#,##0;\-&quot;€&quot;#,##0"/>
    <numFmt numFmtId="220" formatCode="&quot;€&quot;#,##0;[Red]\-&quot;€&quot;#,##0"/>
    <numFmt numFmtId="221" formatCode="&quot;€&quot;#,##0.00;\-&quot;€&quot;#,##0.00"/>
    <numFmt numFmtId="222" formatCode="&quot;€&quot;#,##0.00;[Red]\-&quot;€&quot;#,##0.00"/>
    <numFmt numFmtId="223" formatCode="_-&quot;€&quot;* #,##0_-;\-&quot;€&quot;* #,##0_-;_-&quot;€&quot;* &quot;-&quot;_-;_-@_-"/>
    <numFmt numFmtId="224" formatCode="_-&quot;€&quot;* #,##0.00_-;\-&quot;€&quot;* #,##0.00_-;_-&quot;€&quot;* &quot;-&quot;??_-;_-@_-"/>
    <numFmt numFmtId="225" formatCode="&quot;R$ &quot;#,##0.00"/>
    <numFmt numFmtId="226" formatCode="&quot;Ativado&quot;;&quot;Ativado&quot;;&quot;Desativado&quot;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6"/>
      <name val="Times New Roman"/>
      <family val="1"/>
    </font>
    <font>
      <sz val="1"/>
      <color indexed="16"/>
      <name val="Courier"/>
      <family val="3"/>
    </font>
    <font>
      <sz val="1"/>
      <color indexed="18"/>
      <name val="Courier"/>
      <family val="3"/>
    </font>
    <font>
      <b/>
      <sz val="1"/>
      <color indexed="16"/>
      <name val="Courier"/>
      <family val="3"/>
    </font>
    <font>
      <sz val="11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185" fontId="10" fillId="0" borderId="0">
      <alignment/>
      <protection locked="0"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185" fontId="10" fillId="0" borderId="0">
      <alignment/>
      <protection locked="0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185" fontId="10" fillId="0" borderId="0">
      <alignment/>
      <protection locked="0"/>
    </xf>
    <xf numFmtId="185" fontId="10" fillId="0" borderId="0">
      <alignment/>
      <protection locked="0"/>
    </xf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85" fontId="11" fillId="0" borderId="0">
      <alignment/>
      <protection locked="0"/>
    </xf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185" fontId="12" fillId="0" borderId="0">
      <alignment/>
      <protection locked="0"/>
    </xf>
    <xf numFmtId="185" fontId="12" fillId="0" borderId="0">
      <alignment/>
      <protection locked="0"/>
    </xf>
    <xf numFmtId="185" fontId="10" fillId="0" borderId="9">
      <alignment/>
      <protection locked="0"/>
    </xf>
    <xf numFmtId="17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4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right" vertical="center"/>
    </xf>
    <xf numFmtId="4" fontId="13" fillId="0" borderId="10" xfId="0" applyNumberFormat="1" applyFont="1" applyBorder="1" applyAlignment="1">
      <alignment vertical="center"/>
    </xf>
    <xf numFmtId="4" fontId="6" fillId="33" borderId="10" xfId="49" applyNumberFormat="1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14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right" vertical="center"/>
    </xf>
    <xf numFmtId="0" fontId="13" fillId="0" borderId="10" xfId="0" applyNumberFormat="1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/>
    </xf>
    <xf numFmtId="2" fontId="4" fillId="0" borderId="12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49" fontId="1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13" fillId="0" borderId="10" xfId="0" applyFont="1" applyBorder="1" applyAlignment="1">
      <alignment vertical="center" wrapText="1"/>
    </xf>
    <xf numFmtId="2" fontId="4" fillId="0" borderId="0" xfId="0" applyNumberFormat="1" applyFont="1" applyAlignment="1">
      <alignment/>
    </xf>
    <xf numFmtId="0" fontId="4" fillId="0" borderId="16" xfId="0" applyFont="1" applyBorder="1" applyAlignment="1">
      <alignment vertical="center"/>
    </xf>
    <xf numFmtId="4" fontId="13" fillId="0" borderId="11" xfId="0" applyNumberFormat="1" applyFont="1" applyBorder="1" applyAlignment="1">
      <alignment horizontal="right" vertical="center"/>
    </xf>
    <xf numFmtId="4" fontId="13" fillId="0" borderId="17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vertical="center"/>
    </xf>
    <xf numFmtId="4" fontId="13" fillId="0" borderId="18" xfId="0" applyNumberFormat="1" applyFont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184" fontId="13" fillId="0" borderId="10" xfId="0" applyNumberFormat="1" applyFont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" fontId="13" fillId="0" borderId="17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vertical="center"/>
    </xf>
    <xf numFmtId="0" fontId="13" fillId="0" borderId="17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4" fontId="13" fillId="0" borderId="17" xfId="0" applyNumberFormat="1" applyFont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6" fillId="33" borderId="17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33" borderId="20" xfId="0" applyFont="1" applyFill="1" applyBorder="1" applyAlignment="1">
      <alignment horizontal="center" vertical="center"/>
    </xf>
    <xf numFmtId="0" fontId="6" fillId="33" borderId="17" xfId="0" applyNumberFormat="1" applyFont="1" applyFill="1" applyBorder="1" applyAlignment="1">
      <alignment horizontal="center" vertical="center"/>
    </xf>
    <xf numFmtId="0" fontId="6" fillId="33" borderId="20" xfId="0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>
      <alignment horizontal="center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Dat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Fixo" xfId="45"/>
    <cellStyle name="Hyperlink" xfId="46"/>
    <cellStyle name="Followed Hyperlink" xfId="47"/>
    <cellStyle name="Incorreto" xfId="48"/>
    <cellStyle name="Currency" xfId="49"/>
    <cellStyle name="Currency [0]" xfId="50"/>
    <cellStyle name="Neutra" xfId="51"/>
    <cellStyle name="Nota" xfId="52"/>
    <cellStyle name="Percentual" xfId="53"/>
    <cellStyle name="Ponto" xfId="54"/>
    <cellStyle name="Percent" xfId="55"/>
    <cellStyle name="Saída" xfId="56"/>
    <cellStyle name="Separador de m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itulo1" xfId="66"/>
    <cellStyle name="Titulo2" xfId="67"/>
    <cellStyle name="Total" xfId="68"/>
    <cellStyle name="Comma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showGridLines="0" tabSelected="1" view="pageBreakPreview" zoomScale="75" zoomScaleNormal="90" zoomScaleSheetLayoutView="75" workbookViewId="0" topLeftCell="A34">
      <selection activeCell="J46" sqref="J46"/>
    </sheetView>
  </sheetViews>
  <sheetFormatPr defaultColWidth="9.140625" defaultRowHeight="12.75"/>
  <cols>
    <col min="1" max="1" width="9.28125" style="2" customWidth="1"/>
    <col min="2" max="2" width="67.7109375" style="2" customWidth="1"/>
    <col min="3" max="3" width="9.28125" style="2" customWidth="1"/>
    <col min="4" max="4" width="11.140625" style="2" customWidth="1"/>
    <col min="5" max="5" width="6.00390625" style="42" customWidth="1"/>
    <col min="6" max="6" width="9.57421875" style="2" customWidth="1"/>
    <col min="7" max="7" width="12.57421875" style="2" customWidth="1"/>
    <col min="8" max="8" width="13.57421875" style="2" customWidth="1"/>
    <col min="9" max="9" width="14.8515625" style="2" customWidth="1"/>
    <col min="10" max="10" width="9.8515625" style="2" bestFit="1" customWidth="1"/>
    <col min="11" max="16384" width="9.140625" style="2" customWidth="1"/>
  </cols>
  <sheetData>
    <row r="1" spans="1:8" s="3" customFormat="1" ht="20.25">
      <c r="A1" s="81" t="s">
        <v>72</v>
      </c>
      <c r="B1" s="81"/>
      <c r="C1" s="81"/>
      <c r="D1" s="81"/>
      <c r="E1" s="81"/>
      <c r="F1" s="81"/>
      <c r="G1" s="81"/>
      <c r="H1" s="81"/>
    </row>
    <row r="2" spans="1:8" s="19" customFormat="1" ht="19.5" customHeight="1">
      <c r="A2" s="82" t="s">
        <v>74</v>
      </c>
      <c r="B2" s="82"/>
      <c r="C2" s="82"/>
      <c r="D2" s="82"/>
      <c r="E2" s="82"/>
      <c r="F2" s="82"/>
      <c r="G2" s="82"/>
      <c r="H2" s="82"/>
    </row>
    <row r="3" spans="1:8" s="19" customFormat="1" ht="19.5" customHeight="1">
      <c r="A3" s="82" t="s">
        <v>75</v>
      </c>
      <c r="B3" s="82"/>
      <c r="C3" s="82"/>
      <c r="D3" s="82"/>
      <c r="E3" s="82"/>
      <c r="F3" s="82"/>
      <c r="G3" s="82"/>
      <c r="H3" s="82"/>
    </row>
    <row r="4" spans="1:8" s="19" customFormat="1" ht="19.5" customHeight="1">
      <c r="A4" s="82" t="s">
        <v>76</v>
      </c>
      <c r="B4" s="82"/>
      <c r="C4" s="103"/>
      <c r="D4" s="103"/>
      <c r="E4" s="103"/>
      <c r="F4" s="103"/>
      <c r="G4" s="103"/>
      <c r="H4" s="103"/>
    </row>
    <row r="5" spans="1:8" s="19" customFormat="1" ht="19.5" customHeight="1">
      <c r="A5" s="82" t="s">
        <v>78</v>
      </c>
      <c r="B5" s="82"/>
      <c r="C5" s="102" t="s">
        <v>73</v>
      </c>
      <c r="D5" s="102"/>
      <c r="E5" s="102"/>
      <c r="F5" s="102"/>
      <c r="G5" s="102"/>
      <c r="H5" s="102"/>
    </row>
    <row r="6" spans="1:8" s="19" customFormat="1" ht="19.5" customHeight="1" thickBot="1">
      <c r="A6" s="101" t="s">
        <v>81</v>
      </c>
      <c r="B6" s="101"/>
      <c r="C6" s="101" t="s">
        <v>77</v>
      </c>
      <c r="D6" s="101"/>
      <c r="E6" s="101"/>
      <c r="F6" s="101"/>
      <c r="G6" s="101"/>
      <c r="H6" s="101"/>
    </row>
    <row r="7" spans="1:10" ht="17.25" customHeight="1" thickBot="1">
      <c r="A7" s="84" t="s">
        <v>2</v>
      </c>
      <c r="B7" s="84" t="s">
        <v>8</v>
      </c>
      <c r="C7" s="88" t="s">
        <v>0</v>
      </c>
      <c r="D7" s="88" t="s">
        <v>1</v>
      </c>
      <c r="E7" s="90" t="s">
        <v>7</v>
      </c>
      <c r="F7" s="86" t="s">
        <v>53</v>
      </c>
      <c r="G7" s="85" t="s">
        <v>59</v>
      </c>
      <c r="H7" s="85"/>
      <c r="I7" s="54">
        <v>0.3113</v>
      </c>
      <c r="J7" s="2" t="s">
        <v>70</v>
      </c>
    </row>
    <row r="8" spans="1:8" s="5" customFormat="1" ht="17.25" customHeight="1" thickBot="1" thickTop="1">
      <c r="A8" s="92"/>
      <c r="B8" s="92"/>
      <c r="C8" s="88"/>
      <c r="D8" s="88"/>
      <c r="E8" s="90"/>
      <c r="F8" s="86"/>
      <c r="G8" s="83" t="s">
        <v>52</v>
      </c>
      <c r="H8" s="77" t="s">
        <v>82</v>
      </c>
    </row>
    <row r="9" spans="1:8" s="19" customFormat="1" ht="20.25" customHeight="1" thickBot="1" thickTop="1">
      <c r="A9" s="24" t="s">
        <v>54</v>
      </c>
      <c r="B9" s="25" t="s">
        <v>18</v>
      </c>
      <c r="C9" s="84"/>
      <c r="D9" s="84"/>
      <c r="E9" s="91"/>
      <c r="F9" s="78"/>
      <c r="G9" s="84"/>
      <c r="H9" s="78"/>
    </row>
    <row r="10" spans="1:8" s="19" customFormat="1" ht="20.25" customHeight="1" thickBot="1" thickTop="1">
      <c r="A10" s="24"/>
      <c r="B10" s="25"/>
      <c r="C10" s="50"/>
      <c r="D10" s="50"/>
      <c r="E10" s="52"/>
      <c r="F10" s="51"/>
      <c r="G10" s="50"/>
      <c r="H10" s="51"/>
    </row>
    <row r="11" spans="1:10" s="19" customFormat="1" ht="20.25" customHeight="1" thickBot="1" thickTop="1">
      <c r="A11" s="17" t="s">
        <v>27</v>
      </c>
      <c r="B11" s="55" t="s">
        <v>19</v>
      </c>
      <c r="C11" s="33" t="s">
        <v>3</v>
      </c>
      <c r="D11" s="21">
        <f>I11*0.15</f>
        <v>562.875</v>
      </c>
      <c r="E11" s="38"/>
      <c r="F11" s="21">
        <v>6.28</v>
      </c>
      <c r="G11" s="21">
        <f aca="true" t="shared" si="0" ref="G11:G16">F11*D11</f>
        <v>3534.855</v>
      </c>
      <c r="H11" s="22">
        <f>(G11*I7)+G11</f>
        <v>4635.2553615</v>
      </c>
      <c r="I11" s="57">
        <v>3752.5</v>
      </c>
      <c r="J11" s="19" t="s">
        <v>21</v>
      </c>
    </row>
    <row r="12" spans="1:10" s="19" customFormat="1" ht="20.25" customHeight="1" thickBot="1" thickTop="1">
      <c r="A12" s="17" t="s">
        <v>28</v>
      </c>
      <c r="B12" s="18" t="s">
        <v>15</v>
      </c>
      <c r="C12" s="33" t="s">
        <v>3</v>
      </c>
      <c r="D12" s="21">
        <v>450.3</v>
      </c>
      <c r="E12" s="38"/>
      <c r="F12" s="21">
        <v>4.15</v>
      </c>
      <c r="G12" s="21">
        <f t="shared" si="0"/>
        <v>1868.7450000000001</v>
      </c>
      <c r="H12" s="22">
        <f>(G12*I7)+G12</f>
        <v>2450.4853185</v>
      </c>
      <c r="I12" s="32">
        <v>0.12</v>
      </c>
      <c r="J12" s="19" t="s">
        <v>22</v>
      </c>
    </row>
    <row r="13" spans="1:10" s="19" customFormat="1" ht="20.25" customHeight="1" thickBot="1" thickTop="1">
      <c r="A13" s="17" t="s">
        <v>29</v>
      </c>
      <c r="B13" s="18" t="s">
        <v>16</v>
      </c>
      <c r="C13" s="33" t="s">
        <v>4</v>
      </c>
      <c r="D13" s="21">
        <v>19227.81</v>
      </c>
      <c r="E13" s="38">
        <v>42.7</v>
      </c>
      <c r="F13" s="21">
        <v>1.42</v>
      </c>
      <c r="G13" s="21">
        <f t="shared" si="0"/>
        <v>27303.4902</v>
      </c>
      <c r="H13" s="22">
        <f>(G13*I7)+G13</f>
        <v>35803.06669926</v>
      </c>
      <c r="I13" s="32"/>
      <c r="J13" s="19" t="s">
        <v>23</v>
      </c>
    </row>
    <row r="14" spans="1:10" s="19" customFormat="1" ht="20.25" customHeight="1" thickBot="1" thickTop="1">
      <c r="A14" s="17" t="s">
        <v>30</v>
      </c>
      <c r="B14" s="18" t="s">
        <v>20</v>
      </c>
      <c r="C14" s="33" t="s">
        <v>3</v>
      </c>
      <c r="D14" s="21">
        <f>I11*0.12</f>
        <v>450.3</v>
      </c>
      <c r="E14" s="38"/>
      <c r="F14" s="21">
        <v>61.2</v>
      </c>
      <c r="G14" s="21">
        <f t="shared" si="0"/>
        <v>27558.36</v>
      </c>
      <c r="H14" s="22">
        <f>(G14*I7)+G14</f>
        <v>36137.277468</v>
      </c>
      <c r="I14" s="32">
        <v>0.12</v>
      </c>
      <c r="J14" s="19" t="s">
        <v>24</v>
      </c>
    </row>
    <row r="15" spans="1:9" s="19" customFormat="1" ht="20.25" customHeight="1" thickBot="1" thickTop="1">
      <c r="A15" s="17" t="s">
        <v>31</v>
      </c>
      <c r="B15" s="18" t="s">
        <v>11</v>
      </c>
      <c r="C15" s="33" t="s">
        <v>5</v>
      </c>
      <c r="D15" s="21">
        <f>I11</f>
        <v>3752.5</v>
      </c>
      <c r="E15" s="38"/>
      <c r="F15" s="21">
        <v>0.31</v>
      </c>
      <c r="G15" s="21">
        <f t="shared" si="0"/>
        <v>1163.275</v>
      </c>
      <c r="H15" s="22">
        <f>(G15*I7)+G15</f>
        <v>1525.4025075000002</v>
      </c>
      <c r="I15" s="32"/>
    </row>
    <row r="16" spans="1:10" s="19" customFormat="1" ht="20.25" customHeight="1" thickBot="1" thickTop="1">
      <c r="A16" s="17" t="s">
        <v>32</v>
      </c>
      <c r="B16" s="18" t="s">
        <v>25</v>
      </c>
      <c r="C16" s="33" t="s">
        <v>3</v>
      </c>
      <c r="D16" s="21">
        <f>I11*0.03</f>
        <v>112.575</v>
      </c>
      <c r="E16" s="38"/>
      <c r="F16" s="21">
        <v>282.99</v>
      </c>
      <c r="G16" s="21">
        <f t="shared" si="0"/>
        <v>31857.599250000003</v>
      </c>
      <c r="H16" s="22">
        <f>(G16*I7)+G16</f>
        <v>41774.86989652501</v>
      </c>
      <c r="I16" s="32">
        <v>0.03</v>
      </c>
      <c r="J16" s="19" t="s">
        <v>26</v>
      </c>
    </row>
    <row r="17" spans="1:8" s="19" customFormat="1" ht="20.25" customHeight="1" thickBot="1" thickTop="1">
      <c r="A17" s="17"/>
      <c r="B17" s="18"/>
      <c r="C17" s="20"/>
      <c r="D17" s="21"/>
      <c r="E17" s="38"/>
      <c r="F17" s="21"/>
      <c r="G17" s="21"/>
      <c r="H17" s="22"/>
    </row>
    <row r="18" spans="1:8" s="19" customFormat="1" ht="20.25" customHeight="1" thickBot="1" thickTop="1">
      <c r="A18" s="93" t="s">
        <v>55</v>
      </c>
      <c r="B18" s="94"/>
      <c r="C18" s="94"/>
      <c r="D18" s="94"/>
      <c r="E18" s="94"/>
      <c r="F18" s="95"/>
      <c r="G18" s="43">
        <f>SUM(G11:G17)</f>
        <v>93286.32445</v>
      </c>
      <c r="H18" s="23">
        <f>SUM(H11:H17)</f>
        <v>122326.35725128501</v>
      </c>
    </row>
    <row r="19" spans="1:8" s="28" customFormat="1" ht="20.25" customHeight="1" thickBot="1" thickTop="1">
      <c r="A19" s="26"/>
      <c r="B19" s="27"/>
      <c r="C19" s="27"/>
      <c r="D19" s="96" t="s">
        <v>9</v>
      </c>
      <c r="E19" s="96"/>
      <c r="F19" s="96"/>
      <c r="G19" s="46"/>
      <c r="H19" s="46">
        <f>H18/D15</f>
        <v>32.598629514</v>
      </c>
    </row>
    <row r="20" spans="1:8" s="28" customFormat="1" ht="20.25" customHeight="1" thickBot="1" thickTop="1">
      <c r="A20" s="29"/>
      <c r="B20" s="30"/>
      <c r="C20" s="30"/>
      <c r="D20" s="30"/>
      <c r="E20" s="39"/>
      <c r="F20" s="30"/>
      <c r="G20" s="30"/>
      <c r="H20" s="31"/>
    </row>
    <row r="21" spans="1:8" ht="17.25" customHeight="1" thickBot="1" thickTop="1">
      <c r="A21" s="92" t="s">
        <v>2</v>
      </c>
      <c r="B21" s="92" t="s">
        <v>8</v>
      </c>
      <c r="C21" s="83" t="s">
        <v>0</v>
      </c>
      <c r="D21" s="83" t="s">
        <v>1</v>
      </c>
      <c r="E21" s="89" t="s">
        <v>7</v>
      </c>
      <c r="F21" s="77" t="s">
        <v>53</v>
      </c>
      <c r="G21" s="79" t="s">
        <v>59</v>
      </c>
      <c r="H21" s="80"/>
    </row>
    <row r="22" spans="1:9" s="5" customFormat="1" ht="17.25" thickBot="1" thickTop="1">
      <c r="A22" s="92"/>
      <c r="B22" s="92"/>
      <c r="C22" s="88"/>
      <c r="D22" s="88"/>
      <c r="E22" s="90"/>
      <c r="F22" s="86"/>
      <c r="G22" s="83" t="s">
        <v>52</v>
      </c>
      <c r="H22" s="77" t="s">
        <v>82</v>
      </c>
      <c r="I22" s="5">
        <v>0.3113</v>
      </c>
    </row>
    <row r="23" spans="1:8" s="19" customFormat="1" ht="20.25" customHeight="1" thickBot="1" thickTop="1">
      <c r="A23" s="24" t="s">
        <v>57</v>
      </c>
      <c r="B23" s="25" t="s">
        <v>17</v>
      </c>
      <c r="C23" s="84"/>
      <c r="D23" s="84"/>
      <c r="E23" s="91"/>
      <c r="F23" s="78"/>
      <c r="G23" s="84"/>
      <c r="H23" s="78"/>
    </row>
    <row r="24" spans="1:8" s="19" customFormat="1" ht="20.25" customHeight="1" thickBot="1" thickTop="1">
      <c r="A24" s="17" t="s">
        <v>36</v>
      </c>
      <c r="B24" s="18" t="s">
        <v>35</v>
      </c>
      <c r="C24" s="33" t="s">
        <v>5</v>
      </c>
      <c r="D24" s="22">
        <f>I40</f>
        <v>28186.06</v>
      </c>
      <c r="E24" s="38"/>
      <c r="F24" s="21">
        <v>0.31</v>
      </c>
      <c r="G24" s="21">
        <f aca="true" t="shared" si="1" ref="G24:G29">F24*D24</f>
        <v>8737.678600000001</v>
      </c>
      <c r="H24" s="22">
        <f>(G24*I22)+G24</f>
        <v>11457.717948180001</v>
      </c>
    </row>
    <row r="25" spans="1:10" s="19" customFormat="1" ht="20.25" customHeight="1" thickBot="1" thickTop="1">
      <c r="A25" s="17" t="s">
        <v>33</v>
      </c>
      <c r="B25" s="18" t="s">
        <v>34</v>
      </c>
      <c r="C25" s="33" t="s">
        <v>3</v>
      </c>
      <c r="D25" s="22">
        <f>D24*0.03</f>
        <v>845.5818</v>
      </c>
      <c r="E25" s="38"/>
      <c r="F25" s="21">
        <v>282.99</v>
      </c>
      <c r="G25" s="21">
        <f t="shared" si="1"/>
        <v>239291.193582</v>
      </c>
      <c r="H25" s="22">
        <f>(G25*I22)+G25</f>
        <v>313782.5421440766</v>
      </c>
      <c r="I25" s="19">
        <v>0.03</v>
      </c>
      <c r="J25" s="19" t="s">
        <v>37</v>
      </c>
    </row>
    <row r="26" spans="1:10" s="19" customFormat="1" ht="20.25" customHeight="1" thickBot="1" thickTop="1">
      <c r="A26" s="17" t="s">
        <v>39</v>
      </c>
      <c r="B26" s="18" t="s">
        <v>38</v>
      </c>
      <c r="C26" s="33" t="s">
        <v>12</v>
      </c>
      <c r="D26" s="22">
        <f>I40*I25*I26*E26</f>
        <v>1014.6981600000001</v>
      </c>
      <c r="E26" s="38">
        <v>30</v>
      </c>
      <c r="F26" s="21">
        <v>0.44</v>
      </c>
      <c r="G26" s="21">
        <f t="shared" si="1"/>
        <v>446.46719040000005</v>
      </c>
      <c r="H26" s="22">
        <f>(G26*I22)+G26</f>
        <v>585.4524267715201</v>
      </c>
      <c r="I26" s="19">
        <v>0.04</v>
      </c>
      <c r="J26" s="19" t="s">
        <v>40</v>
      </c>
    </row>
    <row r="27" spans="1:10" s="19" customFormat="1" ht="20.25" customHeight="1" thickBot="1" thickTop="1">
      <c r="A27" s="17" t="s">
        <v>42</v>
      </c>
      <c r="B27" s="18" t="s">
        <v>41</v>
      </c>
      <c r="C27" s="33" t="s">
        <v>4</v>
      </c>
      <c r="D27" s="22">
        <f>I40*I25*I27*E27</f>
        <v>48198.1626</v>
      </c>
      <c r="E27" s="38">
        <v>30</v>
      </c>
      <c r="F27" s="21">
        <v>0.68</v>
      </c>
      <c r="G27" s="21">
        <f t="shared" si="1"/>
        <v>32774.750568</v>
      </c>
      <c r="H27" s="22">
        <f>(G27*I22)+G27</f>
        <v>42977.5304198184</v>
      </c>
      <c r="I27" s="19">
        <v>1.9</v>
      </c>
      <c r="J27" s="19" t="s">
        <v>43</v>
      </c>
    </row>
    <row r="28" spans="1:10" s="19" customFormat="1" ht="20.25" customHeight="1" thickBot="1" thickTop="1">
      <c r="A28" s="17" t="s">
        <v>45</v>
      </c>
      <c r="B28" s="18" t="s">
        <v>44</v>
      </c>
      <c r="C28" s="33" t="s">
        <v>12</v>
      </c>
      <c r="D28" s="22">
        <f>I40*I25*I28*E28</f>
        <v>20293.963200000002</v>
      </c>
      <c r="E28" s="38">
        <v>10</v>
      </c>
      <c r="F28" s="21">
        <v>0.45</v>
      </c>
      <c r="G28" s="21">
        <f t="shared" si="1"/>
        <v>9132.283440000001</v>
      </c>
      <c r="H28" s="22">
        <f>(G28*I22)+G28</f>
        <v>11975.163274872002</v>
      </c>
      <c r="I28" s="19">
        <v>2.4</v>
      </c>
      <c r="J28" s="19" t="s">
        <v>40</v>
      </c>
    </row>
    <row r="29" spans="1:9" s="19" customFormat="1" ht="15" customHeight="1" thickTop="1">
      <c r="A29" s="65" t="s">
        <v>60</v>
      </c>
      <c r="B29" s="67" t="s">
        <v>46</v>
      </c>
      <c r="C29" s="69" t="s">
        <v>6</v>
      </c>
      <c r="D29" s="71">
        <f>I40*I25*I28*I29</f>
        <v>121.7637792</v>
      </c>
      <c r="E29" s="73"/>
      <c r="F29" s="75">
        <v>2623.59</v>
      </c>
      <c r="G29" s="75">
        <f t="shared" si="1"/>
        <v>319458.23347132804</v>
      </c>
      <c r="H29" s="75">
        <f>F29*D29</f>
        <v>319458.23347132804</v>
      </c>
      <c r="I29" s="104">
        <v>0.06</v>
      </c>
    </row>
    <row r="30" spans="1:9" s="19" customFormat="1" ht="21.75" customHeight="1" thickBot="1">
      <c r="A30" s="66"/>
      <c r="B30" s="68"/>
      <c r="C30" s="70"/>
      <c r="D30" s="72"/>
      <c r="E30" s="74"/>
      <c r="F30" s="76"/>
      <c r="G30" s="76"/>
      <c r="H30" s="76"/>
      <c r="I30" s="104"/>
    </row>
    <row r="31" spans="1:9" s="19" customFormat="1" ht="15" customHeight="1" thickTop="1">
      <c r="A31" s="65" t="s">
        <v>60</v>
      </c>
      <c r="B31" s="67" t="s">
        <v>47</v>
      </c>
      <c r="C31" s="69" t="s">
        <v>6</v>
      </c>
      <c r="D31" s="71">
        <f>I40*I31</f>
        <v>33.823271999999996</v>
      </c>
      <c r="E31" s="73"/>
      <c r="F31" s="75">
        <v>3922.46</v>
      </c>
      <c r="G31" s="75">
        <f>F31*D31</f>
        <v>132670.43148911998</v>
      </c>
      <c r="H31" s="75">
        <f>F31*D31</f>
        <v>132670.43148911998</v>
      </c>
      <c r="I31" s="104">
        <v>0.0012</v>
      </c>
    </row>
    <row r="32" spans="1:9" s="19" customFormat="1" ht="24" customHeight="1" thickBot="1">
      <c r="A32" s="66"/>
      <c r="B32" s="68"/>
      <c r="C32" s="70"/>
      <c r="D32" s="72"/>
      <c r="E32" s="74"/>
      <c r="F32" s="76"/>
      <c r="G32" s="76"/>
      <c r="H32" s="76"/>
      <c r="I32" s="104"/>
    </row>
    <row r="33" spans="1:9" s="19" customFormat="1" ht="15" customHeight="1" thickTop="1">
      <c r="A33" s="65" t="s">
        <v>60</v>
      </c>
      <c r="B33" s="67" t="s">
        <v>48</v>
      </c>
      <c r="C33" s="69" t="s">
        <v>6</v>
      </c>
      <c r="D33" s="71">
        <f>I40*I33</f>
        <v>14.09303</v>
      </c>
      <c r="E33" s="73"/>
      <c r="F33" s="75">
        <v>2122.8</v>
      </c>
      <c r="G33" s="75">
        <f>F33*D33</f>
        <v>29916.684084000004</v>
      </c>
      <c r="H33" s="75">
        <f>F33*D33</f>
        <v>29916.684084000004</v>
      </c>
      <c r="I33" s="104">
        <v>0.0005</v>
      </c>
    </row>
    <row r="34" spans="1:9" s="19" customFormat="1" ht="24" customHeight="1" thickBot="1">
      <c r="A34" s="66"/>
      <c r="B34" s="68"/>
      <c r="C34" s="70"/>
      <c r="D34" s="72"/>
      <c r="E34" s="74"/>
      <c r="F34" s="76"/>
      <c r="G34" s="76"/>
      <c r="H34" s="76"/>
      <c r="I34" s="104"/>
    </row>
    <row r="35" spans="1:8" s="28" customFormat="1" ht="20.25" customHeight="1" thickBot="1" thickTop="1">
      <c r="A35" s="34" t="s">
        <v>50</v>
      </c>
      <c r="B35" s="35" t="s">
        <v>49</v>
      </c>
      <c r="C35" s="36" t="s">
        <v>12</v>
      </c>
      <c r="D35" s="62">
        <v>502.5</v>
      </c>
      <c r="E35" s="40">
        <v>10</v>
      </c>
      <c r="F35" s="37">
        <v>1.66</v>
      </c>
      <c r="G35" s="21">
        <f>F35*D35</f>
        <v>834.15</v>
      </c>
      <c r="H35" s="59">
        <f>(G35*I22)+G35</f>
        <v>1093.820895</v>
      </c>
    </row>
    <row r="36" spans="1:14" s="19" customFormat="1" ht="35.25" customHeight="1" thickBot="1" thickTop="1">
      <c r="A36" s="48" t="s">
        <v>60</v>
      </c>
      <c r="B36" s="18" t="s">
        <v>51</v>
      </c>
      <c r="C36" s="33" t="s">
        <v>6</v>
      </c>
      <c r="D36" s="22">
        <v>50.25</v>
      </c>
      <c r="E36" s="38"/>
      <c r="F36" s="21">
        <v>62.47</v>
      </c>
      <c r="G36" s="58">
        <f>F36*D36</f>
        <v>3139.1175</v>
      </c>
      <c r="H36" s="61">
        <f>(F36*D36)</f>
        <v>3139.1175</v>
      </c>
      <c r="I36" s="64"/>
      <c r="J36" s="64"/>
      <c r="K36" s="64"/>
      <c r="L36" s="64"/>
      <c r="M36" s="64"/>
      <c r="N36" s="64"/>
    </row>
    <row r="37" spans="1:8" s="19" customFormat="1" ht="20.25" customHeight="1" thickBot="1" thickTop="1">
      <c r="A37" s="17" t="s">
        <v>84</v>
      </c>
      <c r="B37" s="18" t="s">
        <v>71</v>
      </c>
      <c r="C37" s="33" t="s">
        <v>13</v>
      </c>
      <c r="D37" s="63">
        <v>2</v>
      </c>
      <c r="E37" s="38"/>
      <c r="F37" s="21" t="s">
        <v>10</v>
      </c>
      <c r="G37" s="21">
        <v>5192.51</v>
      </c>
      <c r="H37" s="60">
        <f>(G37*I22)+G37</f>
        <v>6808.938363</v>
      </c>
    </row>
    <row r="38" spans="1:8" s="19" customFormat="1" ht="20.25" customHeight="1" thickBot="1" thickTop="1">
      <c r="A38" s="17" t="s">
        <v>85</v>
      </c>
      <c r="B38" s="18" t="s">
        <v>79</v>
      </c>
      <c r="C38" s="33" t="s">
        <v>13</v>
      </c>
      <c r="D38" s="63">
        <v>3</v>
      </c>
      <c r="E38" s="38"/>
      <c r="F38" s="21" t="s">
        <v>10</v>
      </c>
      <c r="G38" s="21">
        <v>6641.58</v>
      </c>
      <c r="H38" s="60">
        <f>G38*I22+G38</f>
        <v>8709.103854</v>
      </c>
    </row>
    <row r="39" spans="1:8" s="19" customFormat="1" ht="20.25" customHeight="1" thickBot="1" thickTop="1">
      <c r="A39" s="17" t="s">
        <v>83</v>
      </c>
      <c r="B39" s="18" t="s">
        <v>14</v>
      </c>
      <c r="C39" s="33" t="s">
        <v>13</v>
      </c>
      <c r="D39" s="63">
        <v>1</v>
      </c>
      <c r="E39" s="38"/>
      <c r="F39" s="21"/>
      <c r="G39" s="21">
        <v>3271.44</v>
      </c>
      <c r="H39" s="22">
        <f>(G39*I22)+G39</f>
        <v>4289.839272</v>
      </c>
    </row>
    <row r="40" spans="1:11" ht="19.5" customHeight="1" thickBot="1" thickTop="1">
      <c r="A40" s="93" t="s">
        <v>56</v>
      </c>
      <c r="B40" s="94"/>
      <c r="C40" s="94"/>
      <c r="D40" s="94"/>
      <c r="E40" s="94"/>
      <c r="F40" s="95"/>
      <c r="G40" s="43">
        <f>SUM(G24:G39)</f>
        <v>791506.5199248481</v>
      </c>
      <c r="H40" s="23">
        <f>SUM(H24:H39)</f>
        <v>886864.5751421667</v>
      </c>
      <c r="I40" s="56">
        <v>28186.06</v>
      </c>
      <c r="K40" s="2" t="s">
        <v>69</v>
      </c>
    </row>
    <row r="41" spans="1:11" s="1" customFormat="1" ht="18.75" customHeight="1" thickBot="1" thickTop="1">
      <c r="A41" s="6"/>
      <c r="B41" s="10"/>
      <c r="C41" s="11"/>
      <c r="D41" s="44"/>
      <c r="E41" s="45" t="s">
        <v>9</v>
      </c>
      <c r="F41" s="45"/>
      <c r="G41" s="46"/>
      <c r="H41" s="46">
        <f>H40/I40</f>
        <v>31.464652212553535</v>
      </c>
      <c r="J41" s="16"/>
      <c r="K41" s="1">
        <f>G40/D24</f>
        <v>28.081488506192354</v>
      </c>
    </row>
    <row r="42" spans="1:8" ht="19.5" customHeight="1" thickBot="1" thickTop="1">
      <c r="A42" s="93" t="s">
        <v>58</v>
      </c>
      <c r="B42" s="94"/>
      <c r="C42" s="94"/>
      <c r="D42" s="94"/>
      <c r="E42" s="94" t="s">
        <v>10</v>
      </c>
      <c r="F42" s="95"/>
      <c r="G42" s="43">
        <f>SUM(G40,G18)</f>
        <v>884792.8443748481</v>
      </c>
      <c r="H42" s="23">
        <f>SUM(H40,H18)</f>
        <v>1009190.9323934517</v>
      </c>
    </row>
    <row r="43" spans="1:8" s="1" customFormat="1" ht="12.75" customHeight="1" thickTop="1">
      <c r="A43" s="6"/>
      <c r="B43" s="10"/>
      <c r="C43" s="11"/>
      <c r="D43" s="7"/>
      <c r="E43" s="41"/>
      <c r="F43" s="6"/>
      <c r="G43" s="6"/>
      <c r="H43" s="13"/>
    </row>
    <row r="44" spans="1:8" s="1" customFormat="1" ht="21" customHeight="1">
      <c r="A44" s="98" t="s">
        <v>80</v>
      </c>
      <c r="B44" s="98"/>
      <c r="C44" s="11"/>
      <c r="D44" s="7"/>
      <c r="E44" s="41"/>
      <c r="F44" s="6"/>
      <c r="G44" s="6"/>
      <c r="H44" s="13"/>
    </row>
    <row r="45" spans="1:8" s="1" customFormat="1" ht="12.75" customHeight="1">
      <c r="A45" s="53"/>
      <c r="B45" s="53"/>
      <c r="C45" s="11"/>
      <c r="D45" s="7"/>
      <c r="E45" s="41"/>
      <c r="F45" s="6"/>
      <c r="G45" s="6"/>
      <c r="H45" s="13"/>
    </row>
    <row r="46" spans="1:8" s="1" customFormat="1" ht="12.75" customHeight="1">
      <c r="A46" s="53"/>
      <c r="B46" s="53"/>
      <c r="C46" s="11"/>
      <c r="D46" s="7"/>
      <c r="E46" s="41"/>
      <c r="F46" s="6"/>
      <c r="G46" s="6"/>
      <c r="H46" s="13"/>
    </row>
    <row r="47" spans="1:8" s="1" customFormat="1" ht="12.75" customHeight="1">
      <c r="A47" s="6"/>
      <c r="B47" s="10"/>
      <c r="C47" s="11"/>
      <c r="D47" s="7"/>
      <c r="E47" s="41"/>
      <c r="F47" s="6"/>
      <c r="G47" s="6"/>
      <c r="H47" s="13"/>
    </row>
    <row r="48" spans="1:8" s="1" customFormat="1" ht="12.75" customHeight="1">
      <c r="A48" s="100" t="s">
        <v>67</v>
      </c>
      <c r="B48" s="100"/>
      <c r="C48" s="99" t="s">
        <v>68</v>
      </c>
      <c r="D48" s="99"/>
      <c r="E48" s="99"/>
      <c r="F48" s="99"/>
      <c r="G48" s="99"/>
      <c r="H48" s="14"/>
    </row>
    <row r="49" spans="1:8" s="1" customFormat="1" ht="12.75" customHeight="1">
      <c r="A49" s="97" t="s">
        <v>61</v>
      </c>
      <c r="B49" s="97"/>
      <c r="C49" s="97" t="s">
        <v>64</v>
      </c>
      <c r="D49" s="97"/>
      <c r="E49" s="97"/>
      <c r="F49" s="97"/>
      <c r="G49" s="97"/>
      <c r="H49" s="12"/>
    </row>
    <row r="50" spans="1:8" s="1" customFormat="1" ht="12.75" customHeight="1">
      <c r="A50" s="87" t="s">
        <v>62</v>
      </c>
      <c r="B50" s="87"/>
      <c r="C50" s="87" t="s">
        <v>65</v>
      </c>
      <c r="D50" s="87"/>
      <c r="E50" s="87"/>
      <c r="F50" s="87"/>
      <c r="G50" s="87"/>
      <c r="H50" s="12"/>
    </row>
    <row r="51" spans="1:8" s="1" customFormat="1" ht="12.75" customHeight="1">
      <c r="A51" s="87" t="s">
        <v>63</v>
      </c>
      <c r="B51" s="87"/>
      <c r="C51" s="87" t="s">
        <v>66</v>
      </c>
      <c r="D51" s="87"/>
      <c r="E51" s="87"/>
      <c r="F51" s="87"/>
      <c r="G51" s="87"/>
      <c r="H51" s="15"/>
    </row>
    <row r="52" spans="1:8" s="1" customFormat="1" ht="12.75" customHeight="1">
      <c r="A52" s="47"/>
      <c r="B52" s="47"/>
      <c r="C52" s="47"/>
      <c r="D52" s="47"/>
      <c r="E52" s="47"/>
      <c r="F52" s="47"/>
      <c r="G52" s="11"/>
      <c r="H52" s="12"/>
    </row>
    <row r="53" spans="1:8" s="1" customFormat="1" ht="12.75" customHeight="1">
      <c r="A53" s="47"/>
      <c r="B53" s="47"/>
      <c r="C53" s="47"/>
      <c r="D53" s="47"/>
      <c r="E53" s="47"/>
      <c r="F53" s="47"/>
      <c r="G53" s="11"/>
      <c r="H53" s="12"/>
    </row>
    <row r="54" spans="1:8" s="1" customFormat="1" ht="12.75" customHeight="1">
      <c r="A54" s="47"/>
      <c r="B54" s="47"/>
      <c r="C54" s="47"/>
      <c r="D54" s="47"/>
      <c r="E54" s="47"/>
      <c r="F54" s="47"/>
      <c r="G54" s="11"/>
      <c r="H54" s="12"/>
    </row>
    <row r="55" spans="1:8" s="1" customFormat="1" ht="12.75" customHeight="1">
      <c r="A55" s="47"/>
      <c r="B55" s="47"/>
      <c r="C55" s="47"/>
      <c r="D55" s="47"/>
      <c r="E55" s="47"/>
      <c r="F55" s="47"/>
      <c r="G55" s="11"/>
      <c r="H55" s="15"/>
    </row>
    <row r="56" spans="1:8" s="1" customFormat="1" ht="12.75" customHeight="1">
      <c r="A56" s="47"/>
      <c r="B56" s="47"/>
      <c r="C56" s="47"/>
      <c r="D56" s="47"/>
      <c r="E56" s="47"/>
      <c r="F56" s="47"/>
      <c r="G56" s="11"/>
      <c r="H56" s="12"/>
    </row>
    <row r="57" spans="1:8" ht="12.75" customHeight="1">
      <c r="A57" s="47"/>
      <c r="B57" s="49"/>
      <c r="C57" s="47"/>
      <c r="D57" s="47"/>
      <c r="E57" s="47"/>
      <c r="F57" s="47"/>
      <c r="G57" s="11"/>
      <c r="H57" s="12"/>
    </row>
    <row r="58" spans="1:8" ht="12.75" customHeight="1">
      <c r="A58" s="47"/>
      <c r="B58" s="47"/>
      <c r="C58" s="47"/>
      <c r="D58" s="47"/>
      <c r="E58" s="47"/>
      <c r="F58" s="47"/>
      <c r="G58" s="11"/>
      <c r="H58" s="12"/>
    </row>
    <row r="59" spans="1:8" s="4" customFormat="1" ht="12.75" customHeight="1">
      <c r="A59" s="6"/>
      <c r="B59" s="6"/>
      <c r="C59" s="11"/>
      <c r="D59" s="8"/>
      <c r="E59" s="41"/>
      <c r="F59" s="11"/>
      <c r="G59" s="11"/>
      <c r="H59" s="12"/>
    </row>
    <row r="60" spans="1:8" ht="12.75" customHeight="1">
      <c r="A60" s="6"/>
      <c r="B60" s="6"/>
      <c r="C60" s="11"/>
      <c r="D60" s="7"/>
      <c r="E60" s="41"/>
      <c r="F60" s="11"/>
      <c r="G60" s="11"/>
      <c r="H60" s="12"/>
    </row>
    <row r="61" spans="1:8" ht="12.75" customHeight="1">
      <c r="A61" s="6"/>
      <c r="B61" s="6"/>
      <c r="C61" s="11"/>
      <c r="D61" s="7"/>
      <c r="E61" s="41"/>
      <c r="F61" s="11"/>
      <c r="G61" s="11"/>
      <c r="H61" s="12"/>
    </row>
    <row r="62" spans="1:8" ht="12.75" customHeight="1">
      <c r="A62" s="6"/>
      <c r="B62" s="6"/>
      <c r="C62" s="11"/>
      <c r="D62" s="7"/>
      <c r="E62" s="41"/>
      <c r="F62" s="7"/>
      <c r="G62" s="7"/>
      <c r="H62" s="12"/>
    </row>
    <row r="63" spans="1:8" ht="12.75" customHeight="1">
      <c r="A63" s="6"/>
      <c r="B63" s="10"/>
      <c r="C63" s="11"/>
      <c r="D63" s="7"/>
      <c r="E63" s="41"/>
      <c r="F63" s="7"/>
      <c r="G63" s="7"/>
      <c r="H63" s="12"/>
    </row>
    <row r="64" spans="1:8" ht="12.75" customHeight="1">
      <c r="A64" s="6"/>
      <c r="B64" s="6"/>
      <c r="C64" s="11"/>
      <c r="D64" s="7"/>
      <c r="E64" s="41"/>
      <c r="F64" s="7"/>
      <c r="G64" s="7"/>
      <c r="H64" s="7"/>
    </row>
    <row r="65" spans="1:8" ht="12.75" customHeight="1">
      <c r="A65" s="6"/>
      <c r="B65" s="10"/>
      <c r="C65" s="11"/>
      <c r="D65" s="7"/>
      <c r="E65" s="41"/>
      <c r="F65" s="6"/>
      <c r="G65" s="6"/>
      <c r="H65" s="7"/>
    </row>
    <row r="66" spans="1:8" ht="12.75" customHeight="1">
      <c r="A66" s="6"/>
      <c r="B66" s="9"/>
      <c r="C66" s="11"/>
      <c r="D66" s="7"/>
      <c r="E66" s="41"/>
      <c r="F66" s="6"/>
      <c r="G66" s="6"/>
      <c r="H66" s="7"/>
    </row>
    <row r="67" spans="1:8" ht="12.75" customHeight="1">
      <c r="A67" s="10"/>
      <c r="B67" s="10"/>
      <c r="C67" s="11"/>
      <c r="D67" s="7"/>
      <c r="E67" s="41"/>
      <c r="F67" s="6"/>
      <c r="G67" s="6"/>
      <c r="H67" s="6"/>
    </row>
    <row r="68" spans="1:8" ht="12.75" customHeight="1">
      <c r="A68" s="6"/>
      <c r="B68" s="10"/>
      <c r="C68" s="11"/>
      <c r="D68" s="7"/>
      <c r="E68" s="41"/>
      <c r="F68" s="6"/>
      <c r="G68" s="6"/>
      <c r="H68" s="6"/>
    </row>
    <row r="69" spans="1:8" ht="12.75" customHeight="1">
      <c r="A69" s="10"/>
      <c r="B69" s="10"/>
      <c r="C69" s="11"/>
      <c r="D69" s="7"/>
      <c r="E69" s="41"/>
      <c r="F69" s="6"/>
      <c r="G69" s="6"/>
      <c r="H69" s="6"/>
    </row>
    <row r="70" spans="1:8" ht="12.75" customHeight="1">
      <c r="A70" s="6"/>
      <c r="B70" s="10"/>
      <c r="C70" s="11"/>
      <c r="D70" s="7"/>
      <c r="E70" s="41"/>
      <c r="F70" s="6"/>
      <c r="G70" s="6"/>
      <c r="H70" s="6"/>
    </row>
    <row r="71" spans="1:8" ht="12.75" customHeight="1">
      <c r="A71" s="10"/>
      <c r="B71" s="10"/>
      <c r="C71" s="11"/>
      <c r="D71" s="7"/>
      <c r="E71" s="41"/>
      <c r="F71" s="6"/>
      <c r="G71" s="6"/>
      <c r="H71" s="6"/>
    </row>
    <row r="72" spans="1:8" ht="12.75" customHeight="1">
      <c r="A72" s="6"/>
      <c r="B72" s="10"/>
      <c r="C72" s="11"/>
      <c r="D72" s="7"/>
      <c r="E72" s="41"/>
      <c r="F72" s="6"/>
      <c r="G72" s="6"/>
      <c r="H72" s="6"/>
    </row>
    <row r="73" spans="1:8" ht="12.75" customHeight="1">
      <c r="A73" s="6"/>
      <c r="B73" s="10"/>
      <c r="C73" s="11"/>
      <c r="D73" s="7"/>
      <c r="E73" s="41"/>
      <c r="F73" s="6"/>
      <c r="G73" s="6"/>
      <c r="H73" s="6"/>
    </row>
    <row r="74" spans="1:8" ht="12.75" customHeight="1">
      <c r="A74" s="10"/>
      <c r="B74" s="10"/>
      <c r="C74" s="11"/>
      <c r="D74" s="7"/>
      <c r="E74" s="41"/>
      <c r="F74" s="6"/>
      <c r="G74" s="6"/>
      <c r="H74" s="6"/>
    </row>
    <row r="75" spans="1:8" ht="12.75" customHeight="1">
      <c r="A75" s="6"/>
      <c r="B75" s="10"/>
      <c r="C75" s="11"/>
      <c r="D75" s="7"/>
      <c r="E75" s="41"/>
      <c r="F75" s="6"/>
      <c r="G75" s="6"/>
      <c r="H75" s="6"/>
    </row>
    <row r="76" spans="1:7" ht="12.75" customHeight="1">
      <c r="A76" s="6"/>
      <c r="B76" s="10"/>
      <c r="C76" s="11"/>
      <c r="D76" s="7"/>
      <c r="E76" s="41"/>
      <c r="F76" s="6"/>
      <c r="G76" s="6"/>
    </row>
    <row r="77" spans="1:5" ht="12.75" customHeight="1">
      <c r="A77" s="6"/>
      <c r="B77" s="6"/>
      <c r="C77" s="6"/>
      <c r="D77" s="6"/>
      <c r="E77" s="41"/>
    </row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sheetProtection/>
  <mergeCells count="68">
    <mergeCell ref="G31:G32"/>
    <mergeCell ref="H31:H32"/>
    <mergeCell ref="I29:I30"/>
    <mergeCell ref="I31:I32"/>
    <mergeCell ref="F33:F34"/>
    <mergeCell ref="G33:G34"/>
    <mergeCell ref="H33:H34"/>
    <mergeCell ref="I33:I34"/>
    <mergeCell ref="F29:F30"/>
    <mergeCell ref="G29:G30"/>
    <mergeCell ref="H29:H30"/>
    <mergeCell ref="A29:A30"/>
    <mergeCell ref="E29:E30"/>
    <mergeCell ref="D29:D30"/>
    <mergeCell ref="C29:C30"/>
    <mergeCell ref="B29:B30"/>
    <mergeCell ref="A6:B6"/>
    <mergeCell ref="C6:H6"/>
    <mergeCell ref="A5:B5"/>
    <mergeCell ref="C5:H5"/>
    <mergeCell ref="A4:B4"/>
    <mergeCell ref="C4:H4"/>
    <mergeCell ref="D19:F19"/>
    <mergeCell ref="D33:D34"/>
    <mergeCell ref="E33:E34"/>
    <mergeCell ref="A49:B49"/>
    <mergeCell ref="C49:G49"/>
    <mergeCell ref="A44:B44"/>
    <mergeCell ref="C48:G48"/>
    <mergeCell ref="A48:B48"/>
    <mergeCell ref="A42:F42"/>
    <mergeCell ref="A40:F40"/>
    <mergeCell ref="A18:F18"/>
    <mergeCell ref="A7:A8"/>
    <mergeCell ref="B7:B8"/>
    <mergeCell ref="C7:C9"/>
    <mergeCell ref="D7:D9"/>
    <mergeCell ref="E7:E9"/>
    <mergeCell ref="A50:B50"/>
    <mergeCell ref="A51:B51"/>
    <mergeCell ref="C50:G50"/>
    <mergeCell ref="C51:G51"/>
    <mergeCell ref="C21:C23"/>
    <mergeCell ref="D21:D23"/>
    <mergeCell ref="E21:E23"/>
    <mergeCell ref="A21:A22"/>
    <mergeCell ref="B21:B22"/>
    <mergeCell ref="G22:G23"/>
    <mergeCell ref="H22:H23"/>
    <mergeCell ref="G21:H21"/>
    <mergeCell ref="A1:H1"/>
    <mergeCell ref="A2:H2"/>
    <mergeCell ref="A3:H3"/>
    <mergeCell ref="G8:G9"/>
    <mergeCell ref="H8:H9"/>
    <mergeCell ref="G7:H7"/>
    <mergeCell ref="F7:F9"/>
    <mergeCell ref="F21:F23"/>
    <mergeCell ref="I36:N36"/>
    <mergeCell ref="A31:A32"/>
    <mergeCell ref="B31:B32"/>
    <mergeCell ref="C31:C32"/>
    <mergeCell ref="D31:D32"/>
    <mergeCell ref="E31:E32"/>
    <mergeCell ref="A33:A34"/>
    <mergeCell ref="B33:B34"/>
    <mergeCell ref="C33:C34"/>
    <mergeCell ref="F31:F32"/>
  </mergeCells>
  <printOptions horizontalCentered="1"/>
  <pageMargins left="0.1968503937007874" right="0.1968503937007874" top="2.362204724409449" bottom="0.5905511811023623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Adonias</dc:creator>
  <cp:keywords/>
  <dc:description/>
  <cp:lastModifiedBy>InfoSeg-</cp:lastModifiedBy>
  <cp:lastPrinted>2017-09-28T13:04:06Z</cp:lastPrinted>
  <dcterms:created xsi:type="dcterms:W3CDTF">2005-02-01T13:07:29Z</dcterms:created>
  <dcterms:modified xsi:type="dcterms:W3CDTF">2017-09-28T13:04:19Z</dcterms:modified>
  <cp:category/>
  <cp:version/>
  <cp:contentType/>
  <cp:contentStatus/>
</cp:coreProperties>
</file>